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<sst xmlns="http://schemas.openxmlformats.org/spreadsheetml/2006/main" count="273" uniqueCount="212">
  <si>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</si>
  <si>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</si>
  <si>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</si>
  <si>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</si>
  <si>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</si>
  <si>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</si>
  <si>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КПП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</si>
  <si>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</si>
  <si>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</si>
  <si>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</si>
  <si>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</si>
  <si>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</si>
  <si>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</si>
  <si>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</si>
  <si>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</si>
  <si>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на 2020 текущий финансовый год</t>
  </si>
  <si>
    <t>на 2021 первый год планового периода</t>
  </si>
  <si>
    <t>на 2022 второй год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</si>
  <si>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</si>
  <si>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</si>
  <si>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</si>
  <si>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</si>
  <si>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</si>
  <si>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</si>
  <si>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</si>
  <si>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</si>
  <si>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</si>
  <si>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</si>
  <si>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</si>
  <si>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</si>
  <si>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</si>
  <si>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</si>
  <si>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</si>
  <si>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</si>
  <si>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</si>
  <si>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</si>
  <si>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</si>
  <si>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</si>
  <si>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</si>
  <si>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</si>
  <si>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</si>
  <si>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</si>
  <si>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</si>
  <si>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</si>
  <si>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</si>
  <si>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</si>
  <si>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</si>
  <si>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</si>
  <si>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</si>
  <si>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</si>
  <si>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</si>
  <si>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</si>
  <si>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</si>
  <si>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</si>
  <si>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</si>
  <si>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</si>
  <si>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</si>
  <si>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</si>
  <si>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</si>
  <si>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</si>
  <si>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</si>
  <si>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</si>
  <si>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</si>
  <si>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</si>
  <si>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</si>
  <si>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</si>
  <si>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</si>
  <si>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</si>
  <si>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</si>
  <si>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</si>
  <si>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</si>
  <si>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</si>
  <si>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</si>
  <si>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</si>
  <si>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</si>
  <si>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</si>
  <si>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</si>
  <si>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</si>
  <si>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</si>
  <si>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</si>
  <si>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</si>
  <si>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</si>
  <si>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</si>
  <si>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</si>
  <si>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</si>
  <si>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</si>
  <si>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</si>
  <si>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</si>
  <si>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</si>
  <si>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</si>
  <si>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</si>
  <si>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</si>
  <si>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</si>
  <si>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</si>
  <si>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</si>
  <si>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</si>
  <si>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</si>
  <si>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</si>
  <si>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</si>
  <si>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</si>
  <si>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</si>
  <si>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</si>
  <si>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</si>
  <si>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</si>
  <si>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</si>
  <si>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</si>
  <si>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</si>
  <si>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</si>
  <si>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</si>
  <si>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</si>
  <si>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</si>
  <si>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</si>
  <si>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</si>
  <si>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</si>
  <si>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</si>
  <si>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</si>
  <si>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</si>
  <si>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</si>
  <si>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</si>
  <si>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</si>
  <si>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</si>
  <si>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</si>
  <si>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</si>
  <si>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</si>
  <si>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</si>
  <si>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</si>
  <si>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</si>
  <si>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</si>
  <si>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</si>
  <si>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</si>
  <si>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</si>
  <si>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</si>
  <si>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</si>
  <si>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</si>
  <si>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</si>
  <si>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</si>
  <si>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</si>
  <si>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</si>
  <si>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</si>
  <si>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</si>
  <si>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</si>
  <si>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</si>
  <si>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</si>
  <si>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</si>
  <si>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</si>
  <si>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</si>
  <si>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</si>
  <si>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</si>
  <si>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</si>
  <si>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</si>
  <si>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</si>
  <si>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</si>
  <si>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</si>
  <si>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</si>
  <si>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</si>
  <si>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</si>
  <si>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</si>
  <si>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</si>
  <si>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</si>
  <si>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</si>
  <si>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</si>
  <si>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</si>
  <si>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</si>
  <si>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</si>
  <si>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на 2020 г. и плановый период 2021 и 2022 годов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</si>
  <si>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</si>
  <si>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</si>
  <si>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</si>
  <si>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</si>
  <si>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</si>
  <si>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</si>
  <si>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</si>
  <si>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</si>
  <si>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</si>
  <si>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</si>
  <si>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</si>
  <si>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</si>
  <si>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</si>
  <si>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</si>
  <si>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</si>
  <si>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</si>
  <si>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</si>
  <si>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</si>
  <si>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</si>
  <si>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</si>
  <si>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</si>
  <si>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</si>
  <si>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</si>
  <si>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</si>
  <si>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</si>
  <si>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</si>
  <si>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</si>
  <si>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</si>
  <si>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</si>
  <si>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</si>
  <si>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</si>
  <si>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</si>
  <si>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</si>
  <si>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</si>
  <si>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2021</t>
  </si>
  <si>
    <t>2022</t>
  </si>
  <si>
    <t>26520</t>
  </si>
  <si>
    <t>26530</t>
  </si>
  <si>
    <t>Муниципальное бюджетное общеобразовательное учреждение Индустриальная средняя общеобразовательная школа</t>
  </si>
  <si>
    <t>_________________Е.В. Чупчикова</t>
  </si>
  <si>
    <t>Директор</t>
  </si>
  <si>
    <t>Стегленко И.В.</t>
  </si>
  <si>
    <t>Экономист II категории МАУ РЦО</t>
  </si>
  <si>
    <t>МБОУ Индустриальная СОШ</t>
  </si>
  <si>
    <t>Начальник МАУ РЦО ___________ Колесникова Л.Н.</t>
  </si>
  <si>
    <t>27.01.2020 года</t>
  </si>
  <si>
    <t>от 27.01.2020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</si>
</sst>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  <numFmt numFmtId="205" formatCode="[$-FC19]d\ mmmm\ yyyy\ &quot;г.&quot;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1" fontId="2" fillId="0" borderId="10" xfId="63" applyNumberFormat="1" applyFont="1" applyFill="1" applyBorder="1" applyAlignment="1">
      <alignment horizontal="center" wrapText="1"/>
    </xf>
    <xf numFmtId="43" fontId="47" fillId="7" borderId="0" xfId="0" applyNumberFormat="1" applyFont="1" applyFill="1" applyAlignment="1">
      <alignment wrapText="1"/>
    </xf>
    <xf numFmtId="179" fontId="47" fillId="0" borderId="10" xfId="61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4"/>
  <sheetViews>
    <sheetView zoomScale="90" zoomScaleNormal="90" zoomScalePageLayoutView="0" workbookViewId="0" topLeftCell="A91">
      <selection activeCell="E35" sqref="E35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6384" width="9.140625" style="2" customWidth="1"/>
  </cols>
  <sheetData>
    <row r="1" ht="15.75">
      <c r="G1" s="27" t="s">
        <v>2</v>
      </c>
    </row>
    <row r="2" ht="15.75">
      <c r="G2" s="27" t="s">
        <v>205</v>
      </c>
    </row>
    <row r="3" ht="15.75">
      <c r="G3" s="27" t="s">
        <v>208</v>
      </c>
    </row>
    <row r="4" ht="15.75">
      <c r="G4" s="27" t="s">
        <v>204</v>
      </c>
    </row>
    <row r="5" ht="15.75">
      <c r="G5" s="28" t="s">
        <v>3</v>
      </c>
    </row>
    <row r="6" ht="15.75">
      <c r="G6" s="27" t="s">
        <v>210</v>
      </c>
    </row>
    <row r="7" spans="1:5" ht="15.75">
      <c r="A7" s="62" t="s">
        <v>163</v>
      </c>
      <c r="B7" s="62"/>
      <c r="C7" s="62"/>
      <c r="D7" s="62"/>
      <c r="E7" s="62"/>
    </row>
    <row r="8" spans="1:7" ht="15.75">
      <c r="A8" s="62" t="s">
        <v>164</v>
      </c>
      <c r="B8" s="62"/>
      <c r="C8" s="62"/>
      <c r="D8" s="62"/>
      <c r="E8" s="62"/>
      <c r="G8" s="23"/>
    </row>
    <row r="9" spans="1:7" ht="15.75">
      <c r="A9" s="61" t="s">
        <v>211</v>
      </c>
      <c r="B9" s="61"/>
      <c r="C9" s="61"/>
      <c r="D9" s="61"/>
      <c r="E9" s="61"/>
      <c r="F9" s="25"/>
      <c r="G9" s="1" t="s">
        <v>25</v>
      </c>
    </row>
    <row r="10" spans="1:7" ht="15.75">
      <c r="A10" s="16"/>
      <c r="B10" s="16"/>
      <c r="C10" s="16"/>
      <c r="D10" s="16"/>
      <c r="E10" s="16"/>
      <c r="F10" s="25" t="s">
        <v>4</v>
      </c>
      <c r="G10" s="51">
        <v>43857</v>
      </c>
    </row>
    <row r="11" spans="1:7" ht="15.75">
      <c r="A11" s="2" t="s">
        <v>31</v>
      </c>
      <c r="F11" s="25" t="s">
        <v>26</v>
      </c>
      <c r="G11" s="1"/>
    </row>
    <row r="12" spans="1:7" ht="15.75">
      <c r="A12" s="2" t="s">
        <v>32</v>
      </c>
      <c r="F12" s="25" t="s">
        <v>27</v>
      </c>
      <c r="G12" s="1"/>
    </row>
    <row r="13" spans="1:7" ht="15.75">
      <c r="A13" s="50" t="s">
        <v>162</v>
      </c>
      <c r="B13" s="26"/>
      <c r="C13" s="26"/>
      <c r="F13" s="25" t="s">
        <v>26</v>
      </c>
      <c r="G13" s="1"/>
    </row>
    <row r="14" spans="1:7" ht="15.75">
      <c r="A14" s="2" t="s">
        <v>30</v>
      </c>
      <c r="F14" s="25" t="s">
        <v>5</v>
      </c>
      <c r="G14" s="57">
        <v>6115901972</v>
      </c>
    </row>
    <row r="15" spans="1:7" ht="15.75">
      <c r="A15" s="50" t="s">
        <v>203</v>
      </c>
      <c r="B15" s="26"/>
      <c r="C15" s="26"/>
      <c r="D15" s="26"/>
      <c r="F15" s="25" t="s">
        <v>6</v>
      </c>
      <c r="G15" s="1">
        <v>611501001</v>
      </c>
    </row>
    <row r="16" spans="1:7" ht="15.75">
      <c r="A16" s="2" t="s">
        <v>29</v>
      </c>
      <c r="F16" s="25" t="s">
        <v>28</v>
      </c>
      <c r="G16" s="1">
        <v>383</v>
      </c>
    </row>
    <row r="18" spans="1:7" s="20" customFormat="1" ht="15.75">
      <c r="A18" s="60" t="s">
        <v>103</v>
      </c>
      <c r="B18" s="60"/>
      <c r="C18" s="60"/>
      <c r="D18" s="60"/>
      <c r="E18" s="60"/>
      <c r="F18" s="60"/>
      <c r="G18" s="60"/>
    </row>
    <row r="19" spans="1:7" ht="15.75">
      <c r="A19" s="23"/>
      <c r="B19" s="23"/>
      <c r="C19" s="23"/>
      <c r="D19" s="23"/>
      <c r="E19" s="24"/>
      <c r="F19" s="24"/>
      <c r="G19" s="24"/>
    </row>
    <row r="20" spans="1:7" s="8" customFormat="1" ht="15.75" customHeight="1">
      <c r="A20" s="64" t="s">
        <v>0</v>
      </c>
      <c r="B20" s="64" t="s">
        <v>7</v>
      </c>
      <c r="C20" s="64" t="s">
        <v>8</v>
      </c>
      <c r="D20" s="64" t="s">
        <v>189</v>
      </c>
      <c r="E20" s="66" t="s">
        <v>14</v>
      </c>
      <c r="F20" s="66"/>
      <c r="G20" s="66"/>
    </row>
    <row r="21" spans="1:7" s="8" customFormat="1" ht="53.25" customHeight="1">
      <c r="A21" s="65"/>
      <c r="B21" s="65"/>
      <c r="C21" s="65"/>
      <c r="D21" s="65"/>
      <c r="E21" s="14" t="s">
        <v>15</v>
      </c>
      <c r="F21" s="14" t="s">
        <v>16</v>
      </c>
      <c r="G21" s="14" t="s">
        <v>17</v>
      </c>
    </row>
    <row r="22" spans="1:7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</row>
    <row r="23" spans="1:7" ht="15.75">
      <c r="A23" s="29" t="s">
        <v>18</v>
      </c>
      <c r="B23" s="22" t="s">
        <v>12</v>
      </c>
      <c r="C23" s="1" t="s">
        <v>13</v>
      </c>
      <c r="D23" s="5" t="s">
        <v>13</v>
      </c>
      <c r="E23" s="59">
        <v>126631.46</v>
      </c>
      <c r="F23" s="5"/>
      <c r="G23" s="5"/>
    </row>
    <row r="24" spans="1:7" ht="15.75">
      <c r="A24" s="29" t="s">
        <v>19</v>
      </c>
      <c r="B24" s="22" t="s">
        <v>22</v>
      </c>
      <c r="C24" s="1" t="s">
        <v>13</v>
      </c>
      <c r="D24" s="5" t="s">
        <v>13</v>
      </c>
      <c r="E24" s="5"/>
      <c r="F24" s="5"/>
      <c r="G24" s="5"/>
    </row>
    <row r="25" spans="1:7" s="36" customFormat="1" ht="15.75">
      <c r="A25" s="32" t="s">
        <v>20</v>
      </c>
      <c r="B25" s="33" t="s">
        <v>23</v>
      </c>
      <c r="C25" s="31"/>
      <c r="D25" s="54"/>
      <c r="E25" s="34">
        <f>E26+E27+E31+E32+E33+E36</f>
        <v>14961796.95</v>
      </c>
      <c r="F25" s="34">
        <f>F26+F27+F31+F32+F33+F36</f>
        <v>12168203.95</v>
      </c>
      <c r="G25" s="34">
        <f>G26+G27+G31+G32+G33+G36</f>
        <v>12822574.95</v>
      </c>
    </row>
    <row r="26" spans="1:7" ht="15.75">
      <c r="A26" s="29" t="s">
        <v>21</v>
      </c>
      <c r="B26" s="22" t="s">
        <v>24</v>
      </c>
      <c r="C26" s="1">
        <v>120</v>
      </c>
      <c r="D26" s="53"/>
      <c r="E26" s="5"/>
      <c r="F26" s="5"/>
      <c r="G26" s="5"/>
    </row>
    <row r="27" spans="1:7" ht="25.5">
      <c r="A27" s="29" t="s">
        <v>34</v>
      </c>
      <c r="B27" s="22" t="s">
        <v>33</v>
      </c>
      <c r="C27" s="1">
        <v>130</v>
      </c>
      <c r="D27" s="53"/>
      <c r="E27" s="5">
        <f>E28+E29</f>
        <v>12542264.85</v>
      </c>
      <c r="F27" s="5">
        <f>F28+F29</f>
        <v>12121971.85</v>
      </c>
      <c r="G27" s="5">
        <f>G28+G29</f>
        <v>12776342.85</v>
      </c>
    </row>
    <row r="28" spans="1:7" ht="38.25">
      <c r="A28" s="29" t="s">
        <v>35</v>
      </c>
      <c r="B28" s="22" t="s">
        <v>36</v>
      </c>
      <c r="C28" s="1">
        <v>130</v>
      </c>
      <c r="D28" s="53"/>
      <c r="E28" s="5">
        <f>9717244.85+2479540+345480</f>
        <v>12542264.85</v>
      </c>
      <c r="F28" s="5">
        <f>10286791.85+1489700+345480</f>
        <v>12121971.85</v>
      </c>
      <c r="G28" s="5">
        <f>10941162.85+1489700+345480</f>
        <v>12776342.85</v>
      </c>
    </row>
    <row r="29" spans="1:7" ht="38.25">
      <c r="A29" s="29" t="s">
        <v>38</v>
      </c>
      <c r="B29" s="22" t="s">
        <v>37</v>
      </c>
      <c r="C29" s="1">
        <v>130</v>
      </c>
      <c r="D29" s="53"/>
      <c r="E29" s="5"/>
      <c r="F29" s="5"/>
      <c r="G29" s="5"/>
    </row>
    <row r="30" spans="1:7" ht="15.75">
      <c r="A30" s="29" t="s">
        <v>166</v>
      </c>
      <c r="B30" s="22" t="s">
        <v>165</v>
      </c>
      <c r="C30" s="1">
        <v>130</v>
      </c>
      <c r="D30" s="53"/>
      <c r="E30" s="5"/>
      <c r="F30" s="5"/>
      <c r="G30" s="5"/>
    </row>
    <row r="31" spans="1:7" s="20" customFormat="1" ht="15.75">
      <c r="A31" s="29" t="s">
        <v>39</v>
      </c>
      <c r="B31" s="22" t="s">
        <v>40</v>
      </c>
      <c r="C31" s="1">
        <v>140</v>
      </c>
      <c r="D31" s="52"/>
      <c r="E31" s="19"/>
      <c r="F31" s="19"/>
      <c r="G31" s="19"/>
    </row>
    <row r="32" spans="1:7" ht="15.75">
      <c r="A32" s="29" t="s">
        <v>41</v>
      </c>
      <c r="B32" s="22" t="s">
        <v>42</v>
      </c>
      <c r="C32" s="1">
        <v>150</v>
      </c>
      <c r="D32" s="53"/>
      <c r="E32" s="5"/>
      <c r="F32" s="5"/>
      <c r="G32" s="5"/>
    </row>
    <row r="33" spans="1:7" ht="15.75">
      <c r="A33" s="29" t="s">
        <v>43</v>
      </c>
      <c r="B33" s="22" t="s">
        <v>44</v>
      </c>
      <c r="C33" s="1">
        <v>180</v>
      </c>
      <c r="D33" s="53"/>
      <c r="E33" s="5">
        <f>E34+E35</f>
        <v>2419532.1</v>
      </c>
      <c r="F33" s="5">
        <f>F34+F35</f>
        <v>46232.1</v>
      </c>
      <c r="G33" s="5">
        <f>G34+G35</f>
        <v>46232.1</v>
      </c>
    </row>
    <row r="34" spans="1:7" ht="15.75">
      <c r="A34" s="29" t="s">
        <v>46</v>
      </c>
      <c r="B34" s="22" t="s">
        <v>45</v>
      </c>
      <c r="C34" s="1">
        <v>180</v>
      </c>
      <c r="D34" s="53"/>
      <c r="E34" s="5">
        <f>237600+46232.1+2073660+62000+40</f>
        <v>2419532.1</v>
      </c>
      <c r="F34" s="5">
        <v>46232.1</v>
      </c>
      <c r="G34" s="5">
        <f>46232.1</f>
        <v>46232.1</v>
      </c>
    </row>
    <row r="35" spans="1:7" ht="15.75">
      <c r="A35" s="29" t="s">
        <v>9</v>
      </c>
      <c r="B35" s="22" t="s">
        <v>47</v>
      </c>
      <c r="C35" s="1">
        <v>180</v>
      </c>
      <c r="D35" s="53"/>
      <c r="E35" s="5"/>
      <c r="F35" s="5"/>
      <c r="G35" s="5"/>
    </row>
    <row r="36" spans="1:8" ht="15.75">
      <c r="A36" s="29" t="s">
        <v>49</v>
      </c>
      <c r="B36" s="22" t="s">
        <v>48</v>
      </c>
      <c r="C36" s="1"/>
      <c r="D36" s="53"/>
      <c r="E36" s="5">
        <f>E38</f>
        <v>0</v>
      </c>
      <c r="F36" s="5">
        <f>F38</f>
        <v>0</v>
      </c>
      <c r="G36" s="5">
        <f>G38</f>
        <v>0</v>
      </c>
      <c r="H36" s="17"/>
    </row>
    <row r="37" spans="1:7" ht="15.75">
      <c r="A37" s="29" t="s">
        <v>1</v>
      </c>
      <c r="B37" s="22"/>
      <c r="C37" s="1"/>
      <c r="D37" s="53"/>
      <c r="E37" s="5"/>
      <c r="F37" s="5"/>
      <c r="G37" s="5"/>
    </row>
    <row r="38" spans="1:7" ht="15.75">
      <c r="A38" s="29" t="s">
        <v>50</v>
      </c>
      <c r="B38" s="22" t="s">
        <v>51</v>
      </c>
      <c r="C38" s="1" t="s">
        <v>13</v>
      </c>
      <c r="D38" s="53"/>
      <c r="E38" s="5">
        <f>E39</f>
        <v>0</v>
      </c>
      <c r="F38" s="5">
        <f>F39</f>
        <v>0</v>
      </c>
      <c r="G38" s="5">
        <f>G39</f>
        <v>0</v>
      </c>
    </row>
    <row r="39" spans="1:7" ht="25.5">
      <c r="A39" s="29" t="s">
        <v>53</v>
      </c>
      <c r="B39" s="22" t="s">
        <v>52</v>
      </c>
      <c r="C39" s="21">
        <v>510</v>
      </c>
      <c r="D39" s="53"/>
      <c r="E39" s="5"/>
      <c r="F39" s="5"/>
      <c r="G39" s="5"/>
    </row>
    <row r="40" spans="1:8" s="36" customFormat="1" ht="15.75">
      <c r="A40" s="55" t="s">
        <v>54</v>
      </c>
      <c r="B40" s="33" t="s">
        <v>55</v>
      </c>
      <c r="C40" s="31" t="s">
        <v>13</v>
      </c>
      <c r="D40" s="54" t="s">
        <v>13</v>
      </c>
      <c r="E40" s="34">
        <f>E41+E51+E54+E58+E59</f>
        <v>15088428.41</v>
      </c>
      <c r="F40" s="34">
        <f>F41+F51+F54+F58+F59</f>
        <v>12168203.95</v>
      </c>
      <c r="G40" s="34">
        <f>G41+G51+G54+G58+G59</f>
        <v>12822574.95</v>
      </c>
      <c r="H40" s="58">
        <f>E40-E25-E23</f>
        <v>8.87666828930378E-10</v>
      </c>
    </row>
    <row r="41" spans="1:7" ht="15.75">
      <c r="A41" s="29" t="s">
        <v>57</v>
      </c>
      <c r="B41" s="22" t="s">
        <v>56</v>
      </c>
      <c r="C41" s="1" t="s">
        <v>13</v>
      </c>
      <c r="D41" s="53" t="s">
        <v>13</v>
      </c>
      <c r="E41" s="5">
        <f>E42+E43+E48+E49+E47+E44+E46+E45</f>
        <v>10635760</v>
      </c>
      <c r="F41" s="5">
        <f>F42+F43+F48+F49+F47+F44+F46+F45</f>
        <v>11202307</v>
      </c>
      <c r="G41" s="5">
        <f>G42+G43+G48+G49+G47+G44+G46+G45</f>
        <v>11856678</v>
      </c>
    </row>
    <row r="42" spans="1:7" ht="15.75">
      <c r="A42" s="29" t="s">
        <v>58</v>
      </c>
      <c r="B42" s="22" t="s">
        <v>59</v>
      </c>
      <c r="C42" s="1">
        <v>111</v>
      </c>
      <c r="D42" s="53">
        <v>211</v>
      </c>
      <c r="E42" s="5">
        <f>6869109+998900+265346</f>
        <v>8133355</v>
      </c>
      <c r="F42" s="5">
        <f>7306549+998900+265346</f>
        <v>8570795</v>
      </c>
      <c r="G42" s="5">
        <f>7809138+998900+265346</f>
        <v>9073384</v>
      </c>
    </row>
    <row r="43" spans="1:7" ht="15.75">
      <c r="A43" s="29" t="s">
        <v>168</v>
      </c>
      <c r="B43" s="22" t="s">
        <v>167</v>
      </c>
      <c r="C43" s="1">
        <v>111</v>
      </c>
      <c r="D43" s="53">
        <v>266</v>
      </c>
      <c r="E43" s="5">
        <f>20000+3000</f>
        <v>23000</v>
      </c>
      <c r="F43" s="5">
        <v>20000</v>
      </c>
      <c r="G43" s="5">
        <v>20000</v>
      </c>
    </row>
    <row r="44" spans="1:7" ht="15.75">
      <c r="A44" s="29" t="s">
        <v>60</v>
      </c>
      <c r="B44" s="22" t="s">
        <v>61</v>
      </c>
      <c r="C44" s="1">
        <v>112</v>
      </c>
      <c r="D44" s="53">
        <v>266</v>
      </c>
      <c r="E44" s="5">
        <v>1200</v>
      </c>
      <c r="F44" s="5">
        <v>1200</v>
      </c>
      <c r="G44" s="5">
        <v>1200</v>
      </c>
    </row>
    <row r="45" spans="1:7" ht="15.75">
      <c r="A45" s="29" t="s">
        <v>196</v>
      </c>
      <c r="B45" s="22" t="s">
        <v>191</v>
      </c>
      <c r="C45" s="1">
        <v>112</v>
      </c>
      <c r="D45" s="53">
        <v>212</v>
      </c>
      <c r="E45" s="5"/>
      <c r="F45" s="5"/>
      <c r="G45" s="5"/>
    </row>
    <row r="46" spans="1:7" ht="15.75">
      <c r="A46" s="29" t="s">
        <v>192</v>
      </c>
      <c r="B46" s="22" t="s">
        <v>193</v>
      </c>
      <c r="C46" s="1">
        <v>112</v>
      </c>
      <c r="D46" s="53">
        <v>222</v>
      </c>
      <c r="E46" s="5"/>
      <c r="F46" s="5"/>
      <c r="G46" s="5"/>
    </row>
    <row r="47" spans="1:7" ht="15.75">
      <c r="A47" s="29" t="s">
        <v>198</v>
      </c>
      <c r="B47" s="22" t="s">
        <v>195</v>
      </c>
      <c r="C47" s="1">
        <v>112</v>
      </c>
      <c r="D47" s="53">
        <v>226</v>
      </c>
      <c r="E47" s="5"/>
      <c r="F47" s="5"/>
      <c r="G47" s="5"/>
    </row>
    <row r="48" spans="1:7" ht="15.75">
      <c r="A48" s="29" t="s">
        <v>194</v>
      </c>
      <c r="B48" s="22" t="s">
        <v>197</v>
      </c>
      <c r="C48" s="1">
        <v>112</v>
      </c>
      <c r="D48" s="53">
        <v>296</v>
      </c>
      <c r="E48" s="5"/>
      <c r="F48" s="5"/>
      <c r="G48" s="5"/>
    </row>
    <row r="49" spans="1:7" ht="38.25">
      <c r="A49" s="29" t="s">
        <v>63</v>
      </c>
      <c r="B49" s="22" t="s">
        <v>62</v>
      </c>
      <c r="C49" s="1">
        <v>119</v>
      </c>
      <c r="D49" s="53">
        <v>213</v>
      </c>
      <c r="E49" s="5">
        <f>E50</f>
        <v>2478205</v>
      </c>
      <c r="F49" s="5">
        <f>F50</f>
        <v>2610312</v>
      </c>
      <c r="G49" s="5">
        <f>G50</f>
        <v>2762094</v>
      </c>
    </row>
    <row r="50" spans="1:7" ht="15.75">
      <c r="A50" s="29" t="s">
        <v>64</v>
      </c>
      <c r="B50" s="22" t="s">
        <v>65</v>
      </c>
      <c r="C50" s="1">
        <v>119</v>
      </c>
      <c r="D50" s="53">
        <v>213</v>
      </c>
      <c r="E50" s="5">
        <f>2074471+323600+80134</f>
        <v>2478205</v>
      </c>
      <c r="F50" s="5">
        <f>2206578+323600+80134</f>
        <v>2610312</v>
      </c>
      <c r="G50" s="5">
        <f>2358360+323600+80134</f>
        <v>2762094</v>
      </c>
    </row>
    <row r="51" spans="1:7" ht="15.75">
      <c r="A51" s="29" t="s">
        <v>67</v>
      </c>
      <c r="B51" s="22" t="s">
        <v>66</v>
      </c>
      <c r="C51" s="1">
        <v>300</v>
      </c>
      <c r="D51" s="53" t="s">
        <v>13</v>
      </c>
      <c r="E51" s="5">
        <f>E52</f>
        <v>0</v>
      </c>
      <c r="F51" s="5">
        <f aca="true" t="shared" si="0" ref="E51:G52">F52</f>
        <v>0</v>
      </c>
      <c r="G51" s="5">
        <f t="shared" si="0"/>
        <v>0</v>
      </c>
    </row>
    <row r="52" spans="1:7" ht="25.5">
      <c r="A52" s="29" t="s">
        <v>68</v>
      </c>
      <c r="B52" s="22" t="s">
        <v>69</v>
      </c>
      <c r="C52" s="1">
        <v>320</v>
      </c>
      <c r="D52" s="53">
        <v>262</v>
      </c>
      <c r="E52" s="5">
        <f t="shared" si="0"/>
        <v>0</v>
      </c>
      <c r="F52" s="5">
        <f t="shared" si="0"/>
        <v>0</v>
      </c>
      <c r="G52" s="5">
        <f t="shared" si="0"/>
        <v>0</v>
      </c>
    </row>
    <row r="53" spans="1:7" ht="25.5">
      <c r="A53" s="29" t="s">
        <v>71</v>
      </c>
      <c r="B53" s="22" t="s">
        <v>70</v>
      </c>
      <c r="C53" s="1">
        <v>321</v>
      </c>
      <c r="D53" s="53">
        <v>262</v>
      </c>
      <c r="E53" s="5"/>
      <c r="F53" s="5"/>
      <c r="G53" s="5"/>
    </row>
    <row r="54" spans="1:7" ht="15.75">
      <c r="A54" s="29" t="s">
        <v>73</v>
      </c>
      <c r="B54" s="22" t="s">
        <v>72</v>
      </c>
      <c r="C54" s="1">
        <v>850</v>
      </c>
      <c r="D54" s="53" t="s">
        <v>13</v>
      </c>
      <c r="E54" s="5">
        <f>E55+E56+E57</f>
        <v>23500</v>
      </c>
      <c r="F54" s="5">
        <f>F55+F56+F57</f>
        <v>0</v>
      </c>
      <c r="G54" s="5">
        <f>G55+G56+G57</f>
        <v>0</v>
      </c>
    </row>
    <row r="55" spans="1:7" ht="15.75">
      <c r="A55" s="29" t="s">
        <v>74</v>
      </c>
      <c r="B55" s="22" t="s">
        <v>75</v>
      </c>
      <c r="C55" s="1">
        <v>851</v>
      </c>
      <c r="D55" s="53">
        <v>291</v>
      </c>
      <c r="E55" s="5">
        <v>18144</v>
      </c>
      <c r="F55" s="5"/>
      <c r="G55" s="5"/>
    </row>
    <row r="56" spans="1:7" ht="25.5">
      <c r="A56" s="29" t="s">
        <v>77</v>
      </c>
      <c r="B56" s="22" t="s">
        <v>76</v>
      </c>
      <c r="C56" s="1">
        <v>852</v>
      </c>
      <c r="D56" s="53">
        <v>291</v>
      </c>
      <c r="E56" s="5">
        <v>5356</v>
      </c>
      <c r="F56" s="5"/>
      <c r="G56" s="5"/>
    </row>
    <row r="57" spans="1:7" ht="15.75">
      <c r="A57" s="29" t="s">
        <v>79</v>
      </c>
      <c r="B57" s="22" t="s">
        <v>78</v>
      </c>
      <c r="C57" s="1">
        <v>853</v>
      </c>
      <c r="D57" s="53">
        <v>292</v>
      </c>
      <c r="E57" s="5"/>
      <c r="F57" s="5"/>
      <c r="G57" s="5"/>
    </row>
    <row r="58" spans="1:7" ht="15.75">
      <c r="A58" s="29" t="s">
        <v>80</v>
      </c>
      <c r="B58" s="22" t="s">
        <v>81</v>
      </c>
      <c r="C58" s="1" t="s">
        <v>13</v>
      </c>
      <c r="D58" s="53"/>
      <c r="E58" s="5"/>
      <c r="F58" s="5"/>
      <c r="G58" s="5"/>
    </row>
    <row r="59" spans="1:7" ht="15.75">
      <c r="A59" s="29" t="s">
        <v>82</v>
      </c>
      <c r="B59" s="22" t="s">
        <v>83</v>
      </c>
      <c r="C59" s="1" t="s">
        <v>13</v>
      </c>
      <c r="D59" s="53" t="s">
        <v>13</v>
      </c>
      <c r="E59" s="5">
        <f>E60+E74</f>
        <v>4429168.41</v>
      </c>
      <c r="F59" s="5">
        <f>F60+F74</f>
        <v>965896.95</v>
      </c>
      <c r="G59" s="5">
        <f>G60+G74</f>
        <v>965896.95</v>
      </c>
    </row>
    <row r="60" spans="1:7" ht="15.75">
      <c r="A60" s="29" t="s">
        <v>85</v>
      </c>
      <c r="B60" s="22" t="s">
        <v>84</v>
      </c>
      <c r="C60" s="1">
        <v>244</v>
      </c>
      <c r="D60" s="53" t="s">
        <v>13</v>
      </c>
      <c r="E60" s="5">
        <f>E61+E62+E63+E64+E65+E66+E67</f>
        <v>4429168.41</v>
      </c>
      <c r="F60" s="5">
        <f>F61+F62+F63+F64+F65+F66+F67</f>
        <v>965896.95</v>
      </c>
      <c r="G60" s="5">
        <f>G61+G62+G63+G64+G65+G66+G67</f>
        <v>965896.95</v>
      </c>
    </row>
    <row r="61" spans="1:7" ht="15.75">
      <c r="A61" s="29" t="s">
        <v>176</v>
      </c>
      <c r="B61" s="22" t="s">
        <v>169</v>
      </c>
      <c r="C61" s="1">
        <v>244</v>
      </c>
      <c r="D61" s="53">
        <v>221</v>
      </c>
      <c r="E61" s="5">
        <f>117764.88+6000+2161.2</f>
        <v>125926.08</v>
      </c>
      <c r="F61" s="5">
        <v>117764.88</v>
      </c>
      <c r="G61" s="5">
        <v>117764.88</v>
      </c>
    </row>
    <row r="62" spans="1:7" ht="15.75">
      <c r="A62" s="29" t="s">
        <v>177</v>
      </c>
      <c r="B62" s="22" t="s">
        <v>170</v>
      </c>
      <c r="C62" s="1">
        <v>244</v>
      </c>
      <c r="D62" s="53">
        <v>223</v>
      </c>
      <c r="E62" s="5">
        <f>178600+3602.4</f>
        <v>182202.4</v>
      </c>
      <c r="F62" s="5">
        <v>167200</v>
      </c>
      <c r="G62" s="5">
        <v>167200</v>
      </c>
    </row>
    <row r="63" spans="1:7" ht="15.75">
      <c r="A63" s="29" t="s">
        <v>178</v>
      </c>
      <c r="B63" s="22" t="s">
        <v>171</v>
      </c>
      <c r="C63" s="1">
        <v>244</v>
      </c>
      <c r="D63" s="53">
        <v>225</v>
      </c>
      <c r="E63" s="5">
        <f>6940+77011</f>
        <v>83951</v>
      </c>
      <c r="F63" s="5"/>
      <c r="G63" s="5"/>
    </row>
    <row r="64" spans="1:7" ht="15.75">
      <c r="A64" s="29" t="s">
        <v>179</v>
      </c>
      <c r="B64" s="22" t="s">
        <v>172</v>
      </c>
      <c r="C64" s="1">
        <v>244</v>
      </c>
      <c r="D64" s="53">
        <v>226</v>
      </c>
      <c r="E64" s="5">
        <f>530554.97+237600+46232.1+37455.88</f>
        <v>851842.95</v>
      </c>
      <c r="F64" s="5">
        <f>530554.97+46232.1</f>
        <v>576787.07</v>
      </c>
      <c r="G64" s="5">
        <f>530554.97+46232.1</f>
        <v>576787.07</v>
      </c>
    </row>
    <row r="65" spans="1:7" ht="15.75">
      <c r="A65" s="29" t="s">
        <v>180</v>
      </c>
      <c r="B65" s="22" t="s">
        <v>173</v>
      </c>
      <c r="C65" s="1">
        <v>244</v>
      </c>
      <c r="D65" s="53">
        <v>227</v>
      </c>
      <c r="E65" s="5">
        <v>5500</v>
      </c>
      <c r="F65" s="5"/>
      <c r="G65" s="5"/>
    </row>
    <row r="66" spans="1:7" ht="15.75">
      <c r="A66" s="29" t="s">
        <v>181</v>
      </c>
      <c r="B66" s="22" t="s">
        <v>174</v>
      </c>
      <c r="C66" s="1">
        <v>244</v>
      </c>
      <c r="D66" s="53">
        <v>310</v>
      </c>
      <c r="E66" s="5">
        <f>100000+62000+2073660+40</f>
        <v>2235700</v>
      </c>
      <c r="F66" s="5">
        <v>100000</v>
      </c>
      <c r="G66" s="5">
        <v>100000</v>
      </c>
    </row>
    <row r="67" spans="1:7" ht="15.75">
      <c r="A67" s="29" t="s">
        <v>182</v>
      </c>
      <c r="B67" s="22" t="s">
        <v>175</v>
      </c>
      <c r="C67" s="1">
        <v>244</v>
      </c>
      <c r="D67" s="53">
        <v>340</v>
      </c>
      <c r="E67" s="5">
        <f>E68+E69+E70+E71+E72+E73</f>
        <v>944045.98</v>
      </c>
      <c r="F67" s="5">
        <f>F68+F69+F70+F71+F72+F73</f>
        <v>4145</v>
      </c>
      <c r="G67" s="5">
        <f>G68+G69+G70+G71+G72+G73</f>
        <v>4145</v>
      </c>
    </row>
    <row r="68" spans="1:7" ht="25.5">
      <c r="A68" s="29" t="s">
        <v>183</v>
      </c>
      <c r="B68" s="22" t="s">
        <v>175</v>
      </c>
      <c r="C68" s="1">
        <v>244</v>
      </c>
      <c r="D68" s="53">
        <v>341</v>
      </c>
      <c r="E68" s="5"/>
      <c r="F68" s="5"/>
      <c r="G68" s="5"/>
    </row>
    <row r="69" spans="1:7" ht="15.75">
      <c r="A69" s="29" t="s">
        <v>184</v>
      </c>
      <c r="B69" s="22" t="s">
        <v>175</v>
      </c>
      <c r="C69" s="1">
        <v>244</v>
      </c>
      <c r="D69" s="53">
        <v>343</v>
      </c>
      <c r="E69" s="5">
        <v>939000</v>
      </c>
      <c r="F69" s="5"/>
      <c r="G69" s="5"/>
    </row>
    <row r="70" spans="1:7" ht="15.75">
      <c r="A70" s="29" t="s">
        <v>185</v>
      </c>
      <c r="B70" s="22" t="s">
        <v>175</v>
      </c>
      <c r="C70" s="1">
        <v>244</v>
      </c>
      <c r="D70" s="53">
        <v>344</v>
      </c>
      <c r="E70" s="5"/>
      <c r="F70" s="5"/>
      <c r="G70" s="5"/>
    </row>
    <row r="71" spans="1:7" ht="15.75">
      <c r="A71" s="29" t="s">
        <v>186</v>
      </c>
      <c r="B71" s="22" t="s">
        <v>175</v>
      </c>
      <c r="C71" s="1">
        <v>244</v>
      </c>
      <c r="D71" s="53">
        <v>345</v>
      </c>
      <c r="E71" s="5"/>
      <c r="F71" s="5"/>
      <c r="G71" s="5"/>
    </row>
    <row r="72" spans="1:7" ht="15.75">
      <c r="A72" s="29" t="s">
        <v>187</v>
      </c>
      <c r="B72" s="22" t="s">
        <v>175</v>
      </c>
      <c r="C72" s="1">
        <v>244</v>
      </c>
      <c r="D72" s="53">
        <v>346</v>
      </c>
      <c r="E72" s="5">
        <f>4145+900.98</f>
        <v>5045.98</v>
      </c>
      <c r="F72" s="5">
        <v>4145</v>
      </c>
      <c r="G72" s="5">
        <v>4145</v>
      </c>
    </row>
    <row r="73" spans="1:7" ht="25.5">
      <c r="A73" s="29" t="s">
        <v>188</v>
      </c>
      <c r="B73" s="22" t="s">
        <v>175</v>
      </c>
      <c r="C73" s="1">
        <v>244</v>
      </c>
      <c r="D73" s="53">
        <v>349</v>
      </c>
      <c r="E73" s="5"/>
      <c r="F73" s="5"/>
      <c r="G73" s="5"/>
    </row>
    <row r="74" spans="1:7" ht="25.5">
      <c r="A74" s="29" t="s">
        <v>86</v>
      </c>
      <c r="B74" s="22" t="s">
        <v>87</v>
      </c>
      <c r="C74" s="1">
        <v>400</v>
      </c>
      <c r="D74" s="53" t="s">
        <v>13</v>
      </c>
      <c r="E74" s="5">
        <f>E75</f>
        <v>0</v>
      </c>
      <c r="F74" s="5">
        <f>F75</f>
        <v>0</v>
      </c>
      <c r="G74" s="5">
        <f>G75</f>
        <v>0</v>
      </c>
    </row>
    <row r="75" spans="1:7" ht="25.5">
      <c r="A75" s="29" t="s">
        <v>88</v>
      </c>
      <c r="B75" s="22" t="s">
        <v>89</v>
      </c>
      <c r="C75" s="1">
        <v>407</v>
      </c>
      <c r="D75" s="53"/>
      <c r="E75" s="5"/>
      <c r="F75" s="5"/>
      <c r="G75" s="5"/>
    </row>
    <row r="76" spans="1:7" s="36" customFormat="1" ht="15.75">
      <c r="A76" s="32" t="s">
        <v>91</v>
      </c>
      <c r="B76" s="33" t="s">
        <v>90</v>
      </c>
      <c r="C76" s="31">
        <v>100</v>
      </c>
      <c r="D76" s="54" t="s">
        <v>13</v>
      </c>
      <c r="E76" s="34">
        <f>E77+E78+E79</f>
        <v>0</v>
      </c>
      <c r="F76" s="34">
        <f>F77+F78+F79</f>
        <v>0</v>
      </c>
      <c r="G76" s="34">
        <f>G77+G78+G79</f>
        <v>0</v>
      </c>
    </row>
    <row r="77" spans="1:7" ht="15.75">
      <c r="A77" s="29" t="s">
        <v>93</v>
      </c>
      <c r="B77" s="22" t="s">
        <v>92</v>
      </c>
      <c r="C77" s="1"/>
      <c r="D77" s="53"/>
      <c r="E77" s="5"/>
      <c r="F77" s="5"/>
      <c r="G77" s="5"/>
    </row>
    <row r="78" spans="1:7" ht="15.75">
      <c r="A78" s="29" t="s">
        <v>94</v>
      </c>
      <c r="B78" s="22" t="s">
        <v>95</v>
      </c>
      <c r="C78" s="1"/>
      <c r="D78" s="53"/>
      <c r="E78" s="5"/>
      <c r="F78" s="5"/>
      <c r="G78" s="5"/>
    </row>
    <row r="79" spans="1:7" ht="15.75">
      <c r="A79" s="29" t="s">
        <v>97</v>
      </c>
      <c r="B79" s="22" t="s">
        <v>96</v>
      </c>
      <c r="C79" s="1"/>
      <c r="D79" s="53"/>
      <c r="E79" s="5"/>
      <c r="F79" s="5"/>
      <c r="G79" s="5"/>
    </row>
    <row r="80" spans="1:7" ht="15.75">
      <c r="A80" s="29" t="s">
        <v>98</v>
      </c>
      <c r="B80" s="22" t="s">
        <v>99</v>
      </c>
      <c r="C80" s="1" t="s">
        <v>13</v>
      </c>
      <c r="D80" s="53"/>
      <c r="E80" s="5">
        <f>E81</f>
        <v>0</v>
      </c>
      <c r="F80" s="5">
        <f>F81</f>
        <v>0</v>
      </c>
      <c r="G80" s="5">
        <f>G81</f>
        <v>0</v>
      </c>
    </row>
    <row r="81" spans="1:7" ht="15.75">
      <c r="A81" s="29" t="s">
        <v>101</v>
      </c>
      <c r="B81" s="22" t="s">
        <v>100</v>
      </c>
      <c r="C81" s="1">
        <v>610</v>
      </c>
      <c r="D81" s="53"/>
      <c r="E81" s="5"/>
      <c r="F81" s="5"/>
      <c r="G81" s="5"/>
    </row>
    <row r="82" ht="15.75">
      <c r="G82" s="4"/>
    </row>
    <row r="83" ht="15.75">
      <c r="G83" s="6"/>
    </row>
    <row r="84" ht="15.75">
      <c r="G84" s="4"/>
    </row>
    <row r="85" ht="15.75">
      <c r="G85" s="6"/>
    </row>
    <row r="86" ht="15.75">
      <c r="G86" s="4"/>
    </row>
    <row r="87" ht="15.75">
      <c r="G87" s="4"/>
    </row>
    <row r="88" spans="4:7" ht="15.75">
      <c r="D88" s="7"/>
      <c r="E88" s="7"/>
      <c r="F88" s="7"/>
      <c r="G88" s="7"/>
    </row>
    <row r="89" ht="15.75">
      <c r="A89" s="11"/>
    </row>
    <row r="104" spans="1:7" ht="15.75">
      <c r="A104" s="12"/>
      <c r="B104" s="12"/>
      <c r="C104" s="12"/>
      <c r="D104" s="12"/>
      <c r="E104" s="12"/>
      <c r="F104" s="12"/>
      <c r="G104" s="12"/>
    </row>
    <row r="105" spans="1:7" ht="15.75">
      <c r="A105" s="12"/>
      <c r="B105" s="12"/>
      <c r="C105" s="12"/>
      <c r="D105" s="12"/>
      <c r="E105" s="12"/>
      <c r="F105" s="12"/>
      <c r="G105" s="12"/>
    </row>
    <row r="106" spans="1:7" ht="15.75">
      <c r="A106" s="15"/>
      <c r="B106" s="15"/>
      <c r="C106" s="15"/>
      <c r="D106" s="4"/>
      <c r="E106" s="63"/>
      <c r="F106" s="63"/>
      <c r="G106" s="12"/>
    </row>
    <row r="107" spans="1:7" ht="15.75">
      <c r="A107" s="12"/>
      <c r="B107" s="12"/>
      <c r="C107" s="12"/>
      <c r="D107" s="6"/>
      <c r="E107" s="13"/>
      <c r="F107" s="13"/>
      <c r="G107" s="12"/>
    </row>
    <row r="108" spans="1:7" ht="15.75">
      <c r="A108" s="12"/>
      <c r="B108" s="12"/>
      <c r="C108" s="12"/>
      <c r="D108" s="4"/>
      <c r="E108" s="63"/>
      <c r="F108" s="63"/>
      <c r="G108" s="12"/>
    </row>
    <row r="109" spans="1:7" ht="15.75">
      <c r="A109" s="12"/>
      <c r="B109" s="12"/>
      <c r="C109" s="12"/>
      <c r="D109" s="6"/>
      <c r="E109" s="13"/>
      <c r="F109" s="13"/>
      <c r="G109" s="12"/>
    </row>
    <row r="110" spans="1:7" ht="15.75">
      <c r="A110" s="12"/>
      <c r="B110" s="12"/>
      <c r="C110" s="12"/>
      <c r="D110" s="4"/>
      <c r="E110" s="15"/>
      <c r="F110" s="15"/>
      <c r="G110" s="12"/>
    </row>
    <row r="111" spans="1:7" ht="15.75">
      <c r="A111" s="12"/>
      <c r="B111" s="12"/>
      <c r="C111" s="12"/>
      <c r="D111" s="4"/>
      <c r="E111" s="63"/>
      <c r="F111" s="63"/>
      <c r="G111" s="12"/>
    </row>
    <row r="112" spans="1:7" ht="15.75">
      <c r="A112" s="12"/>
      <c r="B112" s="12"/>
      <c r="C112" s="12"/>
      <c r="D112" s="12"/>
      <c r="E112" s="12"/>
      <c r="F112" s="12"/>
      <c r="G112" s="12"/>
    </row>
    <row r="113" spans="1:7" ht="15.75">
      <c r="A113" s="12"/>
      <c r="B113" s="12"/>
      <c r="C113" s="12"/>
      <c r="D113" s="12"/>
      <c r="E113" s="12"/>
      <c r="F113" s="12"/>
      <c r="G113" s="12"/>
    </row>
    <row r="114" spans="1:7" ht="15.75">
      <c r="A114" s="12"/>
      <c r="B114" s="12"/>
      <c r="C114" s="12"/>
      <c r="D114" s="12"/>
      <c r="E114" s="12"/>
      <c r="F114" s="12"/>
      <c r="G114" s="12"/>
    </row>
  </sheetData>
  <sheetProtection/>
  <mergeCells count="12">
    <mergeCell ref="E111:F111"/>
    <mergeCell ref="A20:A21"/>
    <mergeCell ref="B20:B21"/>
    <mergeCell ref="C20:C21"/>
    <mergeCell ref="D20:D21"/>
    <mergeCell ref="E20:G20"/>
    <mergeCell ref="A18:G18"/>
    <mergeCell ref="A9:E9"/>
    <mergeCell ref="A7:E7"/>
    <mergeCell ref="A8:E8"/>
    <mergeCell ref="E106:F106"/>
    <mergeCell ref="E108:F108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tabSelected="1" zoomScale="90" zoomScaleNormal="90" zoomScalePageLayoutView="0" workbookViewId="0" topLeftCell="A37">
      <selection activeCell="B32" sqref="B32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16384" width="9.140625" style="2" customWidth="1"/>
  </cols>
  <sheetData>
    <row r="1" spans="1:7" s="20" customFormat="1" ht="15.75">
      <c r="A1" s="60" t="s">
        <v>102</v>
      </c>
      <c r="B1" s="60"/>
      <c r="C1" s="60"/>
      <c r="D1" s="60"/>
      <c r="E1" s="60"/>
      <c r="F1" s="60"/>
      <c r="G1" s="60"/>
    </row>
    <row r="2" spans="1:7" s="20" customFormat="1" ht="15.75">
      <c r="A2" s="60" t="s">
        <v>203</v>
      </c>
      <c r="B2" s="60"/>
      <c r="C2" s="60"/>
      <c r="D2" s="60"/>
      <c r="E2" s="60"/>
      <c r="F2" s="60"/>
      <c r="G2" s="60"/>
    </row>
    <row r="3" spans="1:7" ht="15.75">
      <c r="A3" s="23"/>
      <c r="B3" s="23"/>
      <c r="C3" s="23"/>
      <c r="D3" s="23"/>
      <c r="E3" s="24"/>
      <c r="F3" s="24"/>
      <c r="G3" s="24"/>
    </row>
    <row r="4" spans="1:7" s="8" customFormat="1" ht="15.75" customHeight="1">
      <c r="A4" s="64" t="s">
        <v>10</v>
      </c>
      <c r="B4" s="64" t="s">
        <v>0</v>
      </c>
      <c r="C4" s="64" t="s">
        <v>7</v>
      </c>
      <c r="D4" s="64" t="s">
        <v>11</v>
      </c>
      <c r="E4" s="66" t="s">
        <v>14</v>
      </c>
      <c r="F4" s="66"/>
      <c r="G4" s="66"/>
    </row>
    <row r="5" spans="1:7" s="8" customFormat="1" ht="52.5" customHeight="1">
      <c r="A5" s="65"/>
      <c r="B5" s="65"/>
      <c r="C5" s="65"/>
      <c r="D5" s="65"/>
      <c r="E5" s="14" t="s">
        <v>15</v>
      </c>
      <c r="F5" s="14" t="s">
        <v>16</v>
      </c>
      <c r="G5" s="14" t="s">
        <v>17</v>
      </c>
    </row>
    <row r="6" spans="1:7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s="36" customFormat="1" ht="15.75">
      <c r="A7" s="31">
        <v>1</v>
      </c>
      <c r="B7" s="32" t="s">
        <v>104</v>
      </c>
      <c r="C7" s="33" t="s">
        <v>105</v>
      </c>
      <c r="D7" s="34" t="s">
        <v>13</v>
      </c>
      <c r="E7" s="34">
        <f>E8+E9+E10+E11</f>
        <v>4429168.41</v>
      </c>
      <c r="F7" s="34">
        <f>F8+F9+F10+F11</f>
        <v>965896.95</v>
      </c>
      <c r="G7" s="34">
        <f>G8+G9+G10+G11</f>
        <v>965896.95</v>
      </c>
      <c r="H7" s="35" t="s">
        <v>158</v>
      </c>
    </row>
    <row r="8" spans="1:7" ht="122.25" customHeight="1">
      <c r="A8" s="1" t="s">
        <v>106</v>
      </c>
      <c r="B8" s="29" t="s">
        <v>107</v>
      </c>
      <c r="C8" s="22" t="s">
        <v>108</v>
      </c>
      <c r="D8" s="5" t="s">
        <v>13</v>
      </c>
      <c r="E8" s="5">
        <v>0</v>
      </c>
      <c r="F8" s="5">
        <v>0</v>
      </c>
      <c r="G8" s="5">
        <v>0</v>
      </c>
    </row>
    <row r="9" spans="1:7" ht="38.25">
      <c r="A9" s="1" t="s">
        <v>110</v>
      </c>
      <c r="B9" s="29" t="s">
        <v>115</v>
      </c>
      <c r="C9" s="22" t="s">
        <v>109</v>
      </c>
      <c r="D9" s="5" t="s">
        <v>13</v>
      </c>
      <c r="E9" s="5">
        <v>0</v>
      </c>
      <c r="F9" s="5">
        <v>0</v>
      </c>
      <c r="G9" s="5">
        <v>0</v>
      </c>
    </row>
    <row r="10" spans="1:8" s="41" customFormat="1" ht="38.25">
      <c r="A10" s="37" t="s">
        <v>112</v>
      </c>
      <c r="B10" s="38" t="s">
        <v>113</v>
      </c>
      <c r="C10" s="39" t="s">
        <v>111</v>
      </c>
      <c r="D10" s="40" t="s">
        <v>13</v>
      </c>
      <c r="E10" s="40">
        <f>446550+5102.4+4454.4</f>
        <v>456106.80000000005</v>
      </c>
      <c r="F10" s="40">
        <v>0</v>
      </c>
      <c r="G10" s="40">
        <v>0</v>
      </c>
      <c r="H10" s="41" t="s">
        <v>190</v>
      </c>
    </row>
    <row r="11" spans="1:7" ht="38.25">
      <c r="A11" s="30" t="s">
        <v>114</v>
      </c>
      <c r="B11" s="29" t="s">
        <v>116</v>
      </c>
      <c r="C11" s="22" t="s">
        <v>117</v>
      </c>
      <c r="D11" s="5" t="s">
        <v>13</v>
      </c>
      <c r="E11" s="5">
        <f>E12+E15+E18+E19+E22</f>
        <v>3973061.6100000003</v>
      </c>
      <c r="F11" s="5">
        <f>F12+F15+F18+F19+F22</f>
        <v>965896.95</v>
      </c>
      <c r="G11" s="5">
        <f>G12+G15+G18+G19+G22</f>
        <v>965896.95</v>
      </c>
    </row>
    <row r="12" spans="1:8" s="41" customFormat="1" ht="25.5">
      <c r="A12" s="37" t="s">
        <v>145</v>
      </c>
      <c r="B12" s="38" t="s">
        <v>118</v>
      </c>
      <c r="C12" s="39" t="s">
        <v>119</v>
      </c>
      <c r="D12" s="40" t="s">
        <v>13</v>
      </c>
      <c r="E12" s="40">
        <f>E13+E14</f>
        <v>1553529.51</v>
      </c>
      <c r="F12" s="40">
        <f>F13+F14</f>
        <v>919664.85</v>
      </c>
      <c r="G12" s="40">
        <f>G13+G14</f>
        <v>919664.85</v>
      </c>
      <c r="H12" s="43">
        <v>611</v>
      </c>
    </row>
    <row r="13" spans="1:8" s="41" customFormat="1" ht="15.75">
      <c r="A13" s="37" t="s">
        <v>146</v>
      </c>
      <c r="B13" s="38" t="s">
        <v>121</v>
      </c>
      <c r="C13" s="39" t="s">
        <v>120</v>
      </c>
      <c r="D13" s="40" t="s">
        <v>13</v>
      </c>
      <c r="E13" s="40">
        <f>1436454.85+117074.66</f>
        <v>1553529.51</v>
      </c>
      <c r="F13" s="40">
        <v>919664.85</v>
      </c>
      <c r="G13" s="40">
        <v>919664.85</v>
      </c>
      <c r="H13" s="43"/>
    </row>
    <row r="14" spans="1:8" ht="15.75">
      <c r="A14" s="1" t="s">
        <v>147</v>
      </c>
      <c r="B14" s="29" t="s">
        <v>122</v>
      </c>
      <c r="C14" s="22" t="s">
        <v>123</v>
      </c>
      <c r="D14" s="5" t="s">
        <v>13</v>
      </c>
      <c r="E14" s="5">
        <v>0</v>
      </c>
      <c r="F14" s="5">
        <v>0</v>
      </c>
      <c r="G14" s="5">
        <v>0</v>
      </c>
      <c r="H14" s="44"/>
    </row>
    <row r="15" spans="1:8" s="41" customFormat="1" ht="25.5">
      <c r="A15" s="42" t="s">
        <v>148</v>
      </c>
      <c r="B15" s="38" t="s">
        <v>125</v>
      </c>
      <c r="C15" s="39" t="s">
        <v>124</v>
      </c>
      <c r="D15" s="40" t="s">
        <v>13</v>
      </c>
      <c r="E15" s="40">
        <f>E16+E17</f>
        <v>2419532.1</v>
      </c>
      <c r="F15" s="40">
        <f>F16+F17</f>
        <v>46232.1</v>
      </c>
      <c r="G15" s="40">
        <f>G16+G17</f>
        <v>46232.1</v>
      </c>
      <c r="H15" s="43">
        <v>612</v>
      </c>
    </row>
    <row r="16" spans="1:8" s="41" customFormat="1" ht="15.75">
      <c r="A16" s="37" t="s">
        <v>149</v>
      </c>
      <c r="B16" s="38" t="s">
        <v>121</v>
      </c>
      <c r="C16" s="39" t="s">
        <v>126</v>
      </c>
      <c r="D16" s="40" t="s">
        <v>13</v>
      </c>
      <c r="E16" s="40">
        <f>2419492.1+40</f>
        <v>2419532.1</v>
      </c>
      <c r="F16" s="40">
        <v>46232.1</v>
      </c>
      <c r="G16" s="40">
        <v>46232.1</v>
      </c>
      <c r="H16" s="45"/>
    </row>
    <row r="17" spans="1:8" ht="15.75">
      <c r="A17" s="1" t="s">
        <v>150</v>
      </c>
      <c r="B17" s="29" t="s">
        <v>122</v>
      </c>
      <c r="C17" s="22" t="s">
        <v>127</v>
      </c>
      <c r="D17" s="5" t="s">
        <v>13</v>
      </c>
      <c r="E17" s="5">
        <v>0</v>
      </c>
      <c r="F17" s="5">
        <v>0</v>
      </c>
      <c r="G17" s="5">
        <v>0</v>
      </c>
      <c r="H17" s="18"/>
    </row>
    <row r="18" spans="1:8" ht="25.5">
      <c r="A18" s="1" t="s">
        <v>151</v>
      </c>
      <c r="B18" s="29" t="s">
        <v>128</v>
      </c>
      <c r="C18" s="22" t="s">
        <v>129</v>
      </c>
      <c r="D18" s="5" t="s">
        <v>13</v>
      </c>
      <c r="E18" s="5">
        <v>0</v>
      </c>
      <c r="F18" s="5">
        <v>0</v>
      </c>
      <c r="G18" s="5">
        <v>0</v>
      </c>
      <c r="H18" s="18"/>
    </row>
    <row r="19" spans="1:8" ht="15.75">
      <c r="A19" s="1" t="s">
        <v>152</v>
      </c>
      <c r="B19" s="29" t="s">
        <v>131</v>
      </c>
      <c r="C19" s="22" t="s">
        <v>130</v>
      </c>
      <c r="D19" s="5" t="s">
        <v>13</v>
      </c>
      <c r="E19" s="5">
        <f>E20+E21</f>
        <v>0</v>
      </c>
      <c r="F19" s="5">
        <f>F20+F21</f>
        <v>0</v>
      </c>
      <c r="G19" s="5">
        <f>G20+G21</f>
        <v>0</v>
      </c>
      <c r="H19" s="18"/>
    </row>
    <row r="20" spans="1:8" ht="15.75">
      <c r="A20" s="1" t="s">
        <v>153</v>
      </c>
      <c r="B20" s="29" t="s">
        <v>121</v>
      </c>
      <c r="C20" s="22" t="s">
        <v>132</v>
      </c>
      <c r="D20" s="5" t="s">
        <v>13</v>
      </c>
      <c r="E20" s="5">
        <v>0</v>
      </c>
      <c r="F20" s="5">
        <v>0</v>
      </c>
      <c r="G20" s="5">
        <v>0</v>
      </c>
      <c r="H20" s="18"/>
    </row>
    <row r="21" spans="1:8" ht="15.75">
      <c r="A21" s="1" t="s">
        <v>154</v>
      </c>
      <c r="B21" s="29" t="s">
        <v>122</v>
      </c>
      <c r="C21" s="22" t="s">
        <v>133</v>
      </c>
      <c r="D21" s="5" t="s">
        <v>13</v>
      </c>
      <c r="E21" s="5">
        <v>0</v>
      </c>
      <c r="F21" s="5">
        <v>0</v>
      </c>
      <c r="G21" s="5">
        <v>0</v>
      </c>
      <c r="H21" s="18"/>
    </row>
    <row r="22" spans="1:8" s="41" customFormat="1" ht="15.75">
      <c r="A22" s="37" t="s">
        <v>155</v>
      </c>
      <c r="B22" s="38" t="s">
        <v>135</v>
      </c>
      <c r="C22" s="39" t="s">
        <v>134</v>
      </c>
      <c r="D22" s="40" t="s">
        <v>13</v>
      </c>
      <c r="E22" s="40">
        <f>E23+E24</f>
        <v>0</v>
      </c>
      <c r="F22" s="40">
        <f>F23+F24</f>
        <v>0</v>
      </c>
      <c r="G22" s="40">
        <f>G23+G24</f>
        <v>0</v>
      </c>
      <c r="H22" s="45" t="s">
        <v>159</v>
      </c>
    </row>
    <row r="23" spans="1:7" s="41" customFormat="1" ht="15.75">
      <c r="A23" s="37" t="s">
        <v>156</v>
      </c>
      <c r="B23" s="38" t="s">
        <v>121</v>
      </c>
      <c r="C23" s="39" t="s">
        <v>136</v>
      </c>
      <c r="D23" s="40" t="s">
        <v>13</v>
      </c>
      <c r="E23" s="40"/>
      <c r="F23" s="40"/>
      <c r="G23" s="40"/>
    </row>
    <row r="24" spans="1:7" ht="15.75">
      <c r="A24" s="1" t="s">
        <v>157</v>
      </c>
      <c r="B24" s="29" t="s">
        <v>122</v>
      </c>
      <c r="C24" s="22" t="s">
        <v>137</v>
      </c>
      <c r="D24" s="5" t="s">
        <v>13</v>
      </c>
      <c r="E24" s="5">
        <v>0</v>
      </c>
      <c r="F24" s="5">
        <v>0</v>
      </c>
      <c r="G24" s="5">
        <v>0</v>
      </c>
    </row>
    <row r="25" spans="1:7" s="41" customFormat="1" ht="38.25">
      <c r="A25" s="37">
        <v>2</v>
      </c>
      <c r="B25" s="38" t="s">
        <v>139</v>
      </c>
      <c r="C25" s="39" t="s">
        <v>138</v>
      </c>
      <c r="D25" s="40" t="s">
        <v>13</v>
      </c>
      <c r="E25" s="40">
        <f>E28+E27+E26</f>
        <v>3973061.6100000003</v>
      </c>
      <c r="F25" s="40">
        <f>F27</f>
        <v>965896.95</v>
      </c>
      <c r="G25" s="40">
        <f>G28</f>
        <v>965896.95</v>
      </c>
    </row>
    <row r="26" spans="1:8" s="41" customFormat="1" ht="15.75">
      <c r="A26" s="37"/>
      <c r="B26" s="38" t="s">
        <v>140</v>
      </c>
      <c r="C26" s="39" t="s">
        <v>141</v>
      </c>
      <c r="D26" s="56">
        <v>2020</v>
      </c>
      <c r="E26" s="40">
        <f>E13+E16+E23</f>
        <v>3973061.6100000003</v>
      </c>
      <c r="F26" s="40"/>
      <c r="G26" s="40"/>
      <c r="H26" s="46"/>
    </row>
    <row r="27" spans="1:8" s="41" customFormat="1" ht="15.75">
      <c r="A27" s="37"/>
      <c r="B27" s="38" t="s">
        <v>140</v>
      </c>
      <c r="C27" s="39" t="s">
        <v>201</v>
      </c>
      <c r="D27" s="56" t="s">
        <v>199</v>
      </c>
      <c r="E27" s="40"/>
      <c r="F27" s="40">
        <f>F23+F16+F13</f>
        <v>965896.95</v>
      </c>
      <c r="G27" s="40"/>
      <c r="H27" s="46"/>
    </row>
    <row r="28" spans="1:8" s="41" customFormat="1" ht="15.75">
      <c r="A28" s="37"/>
      <c r="B28" s="38" t="s">
        <v>140</v>
      </c>
      <c r="C28" s="39" t="s">
        <v>202</v>
      </c>
      <c r="D28" s="56" t="s">
        <v>200</v>
      </c>
      <c r="E28" s="40"/>
      <c r="F28" s="40"/>
      <c r="G28" s="40">
        <f>G13+G16+G23</f>
        <v>965896.95</v>
      </c>
      <c r="H28" s="46"/>
    </row>
    <row r="29" spans="1:7" ht="38.25">
      <c r="A29" s="1">
        <v>3</v>
      </c>
      <c r="B29" s="29" t="s">
        <v>143</v>
      </c>
      <c r="C29" s="22" t="s">
        <v>142</v>
      </c>
      <c r="D29" s="5" t="s">
        <v>13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9" t="s">
        <v>140</v>
      </c>
      <c r="C30" s="22" t="s">
        <v>144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7" customFormat="1" ht="15.75">
      <c r="A32" s="47" t="s">
        <v>160</v>
      </c>
      <c r="G32" s="48"/>
    </row>
    <row r="33" spans="1:7" s="47" customFormat="1" ht="15.75">
      <c r="A33" s="47" t="s">
        <v>207</v>
      </c>
      <c r="G33" s="49"/>
    </row>
    <row r="34" spans="1:7" s="47" customFormat="1" ht="15.75">
      <c r="A34" s="47" t="s">
        <v>206</v>
      </c>
      <c r="E34" s="47" t="s">
        <v>209</v>
      </c>
      <c r="G34" s="48"/>
    </row>
    <row r="35" spans="1:7" s="47" customFormat="1" ht="15.75">
      <c r="A35" s="47" t="s">
        <v>161</v>
      </c>
      <c r="G35" s="49"/>
    </row>
    <row r="36" s="47" customFormat="1" ht="15.75">
      <c r="G36" s="48"/>
    </row>
    <row r="37" spans="1:7" ht="15.75">
      <c r="A37" s="47" t="s">
        <v>210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5"/>
      <c r="B56" s="15"/>
      <c r="C56" s="15"/>
      <c r="D56" s="4"/>
      <c r="E56" s="63"/>
      <c r="F56" s="63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3"/>
      <c r="F58" s="63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5"/>
      <c r="F60" s="15"/>
      <c r="G60" s="12"/>
    </row>
    <row r="61" spans="1:7" ht="15.75">
      <c r="A61" s="12"/>
      <c r="B61" s="12"/>
      <c r="C61" s="12"/>
      <c r="D61" s="4"/>
      <c r="E61" s="63"/>
      <c r="F61" s="63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2020-01-27T09:16:29Z</cp:lastPrinted>
  <dcterms:created xsi:type="dcterms:W3CDTF">1996-10-08T23:32:33Z</dcterms:created>
  <dcterms:modified xsi:type="dcterms:W3CDTF">2020-12-22T11:15:47Z</dcterms:modified>
  <cp:category/>
  <cp:version/>
  <cp:contentType/>
  <cp:contentStatus/>
</cp:coreProperties>
</file>